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2\Закупки 223 на 2022\201. мазут_ЭА не СМП_Крым\"/>
    </mc:Choice>
  </mc:AlternateContent>
  <bookViews>
    <workbookView xWindow="0" yWindow="0" windowWidth="28800" windowHeight="12000"/>
  </bookViews>
  <sheets>
    <sheet name="минимум" sheetId="5" r:id="rId1"/>
  </sheets>
  <definedNames>
    <definedName name="_GoBack" localSheetId="0">минимум!#REF!</definedName>
    <definedName name="_xlnm.Print_Area" localSheetId="0">минимум!$A$1:$R$19</definedName>
  </definedNames>
  <calcPr calcId="162913" refMode="R1C1"/>
</workbook>
</file>

<file path=xl/calcChain.xml><?xml version="1.0" encoding="utf-8"?>
<calcChain xmlns="http://schemas.openxmlformats.org/spreadsheetml/2006/main">
  <c r="F17" i="5" l="1"/>
  <c r="F18" i="5" s="1"/>
  <c r="C4" i="5" s="1"/>
  <c r="I8" i="5" l="1"/>
  <c r="H8" i="5"/>
  <c r="K8" i="5" s="1"/>
  <c r="K9" i="5" s="1"/>
  <c r="J8" i="5" l="1"/>
</calcChain>
</file>

<file path=xl/sharedStrings.xml><?xml version="1.0" encoding="utf-8"?>
<sst xmlns="http://schemas.openxmlformats.org/spreadsheetml/2006/main" count="35" uniqueCount="27">
  <si>
    <t>Основные характеристики объекта закупки</t>
  </si>
  <si>
    <t xml:space="preserve">Используемый метод определения НМЦД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</si>
  <si>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</si>
  <si>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</si>
  <si>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</si>
  <si>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</si>
  <si>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</si>
  <si>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</si>
  <si>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</si>
  <si>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</si>
  <si>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</si>
  <si>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ИТОГО:</t>
  </si>
  <si>
    <t>Средняя арифметическая величина цены единицы продукции изм. с округлением (руб.)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</si>
  <si>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</si>
  <si>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 , (руб.) </t>
  </si>
  <si>
    <t xml:space="preserve">Цена единицы продукции, указанная в источнике №3,  (руб.) </t>
  </si>
  <si>
    <t>НМЦД с учетом округления цены за единицу (руб.)</t>
  </si>
  <si>
    <t xml:space="preserve">Обоснование начальной (максимальной) цены договора
Поставка мазута топочного 100, ГОСТ 10585-2013. </t>
  </si>
  <si>
    <t>Мазут топочный 100 , ГОСТ 10585-2013</t>
  </si>
  <si>
    <t>Мазут топочный 100</t>
  </si>
  <si>
    <t>т.</t>
  </si>
  <si>
    <t>Номер исходящего запроса: 04-46/10943 от 04.10.2022г.</t>
  </si>
  <si>
    <t>Входящий  номер коммерческого предложения, источник №1 04/04-46/10943/2546 от 11.10.2022г. на 1 листе;</t>
  </si>
  <si>
    <t>Входящий  номер коммерческого предложения, источник №2 04/04-46/10943/2547 от 11.10.2022г. на 1 листе;</t>
  </si>
  <si>
    <t>Входящий  номер коммерческого предложения, источник №3 04/04-46/10943/2548 от 11.10.2022г. на 1 листе;</t>
  </si>
  <si>
    <t>Минимальное значение цены за единицу измерения, установленное в ходе проведенного анализа, принимается в качестве цены за единицу измерения при расчете начальной максимальной цены Договора</t>
  </si>
  <si>
    <t>Раздел 4 Документации о проведении аукциона в электронной форме №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</si>
</sst>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.0"/>
  </numFmts>
  <fonts count="28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3.5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164" fontId="22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26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horizontal="center" vertical="top" wrapText="1"/>
    </xf>
    <xf numFmtId="0" fontId="19" fillId="0" borderId="0" xfId="0" applyFont="1" applyFill="1"/>
    <xf numFmtId="0" fontId="19" fillId="0" borderId="14" xfId="0" applyFont="1" applyBorder="1" applyAlignment="1">
      <alignment horizontal="center" vertical="top" wrapText="1"/>
    </xf>
    <xf numFmtId="0" fontId="21" fillId="0" borderId="0" xfId="0" applyFont="1" applyFill="1"/>
    <xf numFmtId="0" fontId="19" fillId="0" borderId="0" xfId="0" applyFont="1" applyFill="1" applyAlignment="1">
      <alignment horizontal="center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top" wrapText="1"/>
    </xf>
    <xf numFmtId="166" fontId="19" fillId="0" borderId="0" xfId="0" applyNumberFormat="1" applyFont="1"/>
    <xf numFmtId="0" fontId="24" fillId="0" borderId="16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67" fontId="21" fillId="0" borderId="18" xfId="0" applyNumberFormat="1" applyFont="1" applyFill="1" applyBorder="1" applyAlignment="1">
      <alignment horizontal="center" vertical="center" wrapText="1"/>
    </xf>
    <xf numFmtId="165" fontId="21" fillId="0" borderId="18" xfId="42" applyNumberFormat="1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right" vertical="center"/>
    </xf>
    <xf numFmtId="4" fontId="21" fillId="0" borderId="19" xfId="0" applyNumberFormat="1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>
      <alignment horizontal="center" vertical="center"/>
    </xf>
    <xf numFmtId="4" fontId="20" fillId="0" borderId="23" xfId="0" applyNumberFormat="1" applyFont="1" applyBorder="1"/>
    <xf numFmtId="4" fontId="23" fillId="0" borderId="15" xfId="0" applyNumberFormat="1" applyFont="1" applyFill="1" applyBorder="1" applyAlignment="1">
      <alignment horizontal="right" vertical="center"/>
    </xf>
    <xf numFmtId="166" fontId="19" fillId="0" borderId="0" xfId="0" applyNumberFormat="1" applyFont="1" applyFill="1"/>
    <xf numFmtId="0" fontId="19" fillId="0" borderId="0" xfId="0" applyFont="1"/>
    <xf numFmtId="0" fontId="19" fillId="0" borderId="24" xfId="0" applyFont="1" applyBorder="1" applyAlignment="1">
      <alignment horizontal="center" vertical="top" wrapText="1"/>
    </xf>
    <xf numFmtId="0" fontId="27" fillId="0" borderId="0" xfId="0" applyFont="1" applyFill="1"/>
    <xf numFmtId="0" fontId="20" fillId="0" borderId="2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5" fillId="33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167" fontId="21" fillId="0" borderId="24" xfId="0" applyNumberFormat="1" applyFont="1" applyFill="1" applyBorder="1" applyAlignment="1">
      <alignment horizontal="center" vertical="center" wrapText="1"/>
    </xf>
    <xf numFmtId="165" fontId="21" fillId="0" borderId="24" xfId="42" applyNumberFormat="1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right" vertical="center"/>
    </xf>
    <xf numFmtId="4" fontId="20" fillId="0" borderId="24" xfId="0" applyNumberFormat="1" applyFont="1" applyBorder="1"/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14" fontId="19" fillId="0" borderId="10" xfId="0" applyNumberFormat="1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9" fillId="0" borderId="0" xfId="0" applyFont="1" applyAlignment="1">
      <alignment wrapText="1"/>
    </xf>
  </cellXfs>
  <cellStyles count="81">
    <cellStyle name="20% — акцент1" xfId="19" builtinId="30" customBuiltin="1"/>
    <cellStyle name="20% - Акцент1 2" xfId="44"/>
    <cellStyle name="20% — акцент1 2" xfId="57"/>
    <cellStyle name="20% — акцент1 3" xfId="80"/>
    <cellStyle name="20% — акцент2" xfId="23" builtinId="34" customBuiltin="1"/>
    <cellStyle name="20% - Акцент2 2" xfId="46"/>
    <cellStyle name="20% — акцент2 2" xfId="58"/>
    <cellStyle name="20% — акцент2 3" xfId="79"/>
    <cellStyle name="20% — акцент3" xfId="27" builtinId="38" customBuiltin="1"/>
    <cellStyle name="20% - Акцент3 2" xfId="48"/>
    <cellStyle name="20% — акцент3 2" xfId="59"/>
    <cellStyle name="20% — акцент3 3" xfId="77"/>
    <cellStyle name="20% — акцент4" xfId="31" builtinId="42" customBuiltin="1"/>
    <cellStyle name="20% - Акцент4 2" xfId="50"/>
    <cellStyle name="20% — акцент4 2" xfId="60"/>
    <cellStyle name="20% — акцент4 3" xfId="76"/>
    <cellStyle name="20% — акцент5" xfId="35" builtinId="46" customBuiltin="1"/>
    <cellStyle name="20% - Акцент5 2" xfId="52"/>
    <cellStyle name="20% — акцент5 2" xfId="61"/>
    <cellStyle name="20% — акцент5 3" xfId="56"/>
    <cellStyle name="20% — акцент6" xfId="39" builtinId="50" customBuiltin="1"/>
    <cellStyle name="20% - Акцент6 2" xfId="54"/>
    <cellStyle name="20% — акцент6 2" xfId="62"/>
    <cellStyle name="20% — акцент6 3" xfId="75"/>
    <cellStyle name="40% — акцент1" xfId="20" builtinId="31" customBuiltin="1"/>
    <cellStyle name="40% - Акцент1 2" xfId="45"/>
    <cellStyle name="40% — акцент1 2" xfId="63"/>
    <cellStyle name="40% — акцент1 3" xfId="74"/>
    <cellStyle name="40% — акцент2" xfId="24" builtinId="35" customBuiltin="1"/>
    <cellStyle name="40% - Акцент2 2" xfId="47"/>
    <cellStyle name="40% — акцент2 2" xfId="64"/>
    <cellStyle name="40% — акцент2 3" xfId="73"/>
    <cellStyle name="40% — акцент3" xfId="28" builtinId="39" customBuiltin="1"/>
    <cellStyle name="40% - Акцент3 2" xfId="49"/>
    <cellStyle name="40% — акцент3 2" xfId="65"/>
    <cellStyle name="40% — акцент3 3" xfId="72"/>
    <cellStyle name="40% — акцент4" xfId="32" builtinId="43" customBuiltin="1"/>
    <cellStyle name="40% - Акцент4 2" xfId="51"/>
    <cellStyle name="40% — акцент4 2" xfId="66"/>
    <cellStyle name="40% — акцент4 3" xfId="71"/>
    <cellStyle name="40% — акцент5" xfId="36" builtinId="47" customBuiltin="1"/>
    <cellStyle name="40% - Акцент5 2" xfId="53"/>
    <cellStyle name="40% — акцент5 2" xfId="67"/>
    <cellStyle name="40% — акцент5 3" xfId="70"/>
    <cellStyle name="40% — акцент6" xfId="40" builtinId="51" customBuiltin="1"/>
    <cellStyle name="40% - Акцент6 2" xfId="55"/>
    <cellStyle name="40% — акцент6 2" xfId="68"/>
    <cellStyle name="40% — акцент6 3" xfId="69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Примечание 3" xfId="7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view="pageBreakPreview" zoomScale="80" zoomScaleNormal="80" zoomScaleSheetLayoutView="80" workbookViewId="0">
      <selection activeCell="C22" sqref="C22"/>
    </sheetView>
  </sheetViews>
  <sheetFormatPr defaultColWidth="9.140625" defaultRowHeight="18.75" customHeight="1" x14ac:dyDescent="0.3"/>
  <cols>
    <col min="1" max="1" width="6.140625" style="1" customWidth="1"/>
    <col min="2" max="2" width="65.140625" style="1" customWidth="1"/>
    <col min="3" max="3" width="9.42578125" style="1" customWidth="1"/>
    <col min="4" max="4" width="15.140625" style="1" customWidth="1"/>
    <col min="5" max="5" width="18.7109375" style="1" customWidth="1"/>
    <col min="6" max="6" width="19.28515625" style="1" customWidth="1"/>
    <col min="7" max="7" width="18.140625" style="1" bestFit="1" customWidth="1"/>
    <col min="8" max="8" width="23.28515625" style="1" customWidth="1"/>
    <col min="9" max="9" width="21.140625" style="1" customWidth="1"/>
    <col min="10" max="10" width="16.28515625" style="1" customWidth="1"/>
    <col min="11" max="11" width="20.42578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1" ht="120" customHeight="1" x14ac:dyDescent="0.3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59" t="s">
        <v>26</v>
      </c>
    </row>
    <row r="2" spans="1:11" ht="18.75" customHeight="1" x14ac:dyDescent="0.3">
      <c r="A2" s="39" t="s">
        <v>0</v>
      </c>
      <c r="B2" s="40"/>
      <c r="C2" s="41" t="s">
        <v>18</v>
      </c>
      <c r="D2" s="42"/>
      <c r="E2" s="42"/>
      <c r="F2" s="42"/>
      <c r="G2" s="42"/>
      <c r="H2" s="42"/>
      <c r="I2" s="42"/>
      <c r="J2" s="42"/>
      <c r="K2" s="43"/>
    </row>
    <row r="3" spans="1:11" ht="18.75" customHeight="1" x14ac:dyDescent="0.3">
      <c r="A3" s="44" t="s">
        <v>1</v>
      </c>
      <c r="B3" s="45"/>
      <c r="C3" s="46" t="s">
        <v>2</v>
      </c>
      <c r="D3" s="47"/>
      <c r="E3" s="47"/>
      <c r="F3" s="47"/>
      <c r="G3" s="47"/>
      <c r="H3" s="47"/>
      <c r="I3" s="47"/>
      <c r="J3" s="47"/>
      <c r="K3" s="48"/>
    </row>
    <row r="4" spans="1:11" ht="18.75" customHeight="1" x14ac:dyDescent="0.3">
      <c r="A4" s="33" t="s">
        <v>3</v>
      </c>
      <c r="B4" s="34"/>
      <c r="C4" s="35" t="str">
        <f>F18&amp;" руб. (расчет приложен в виде отдельной таблицы)"</f>
        <v>113400000 руб. (расчет приложен в виде отдельной таблицы)</v>
      </c>
      <c r="D4" s="36"/>
      <c r="E4" s="36"/>
      <c r="F4" s="36"/>
      <c r="G4" s="36"/>
      <c r="H4" s="36"/>
      <c r="I4" s="36"/>
      <c r="J4" s="36"/>
      <c r="K4" s="37"/>
    </row>
    <row r="5" spans="1:11" ht="18.75" customHeight="1" x14ac:dyDescent="0.3">
      <c r="A5" s="39" t="s">
        <v>4</v>
      </c>
      <c r="B5" s="40"/>
      <c r="C5" s="52">
        <v>44868</v>
      </c>
      <c r="D5" s="36"/>
      <c r="E5" s="36"/>
      <c r="F5" s="36"/>
      <c r="G5" s="36"/>
      <c r="H5" s="36"/>
      <c r="I5" s="36"/>
      <c r="J5" s="36"/>
      <c r="K5" s="37"/>
    </row>
    <row r="6" spans="1:11" s="2" customFormat="1" ht="30.75" customHeight="1" x14ac:dyDescent="0.25">
      <c r="A6" s="53" t="s">
        <v>5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194.25" customHeight="1" thickBot="1" x14ac:dyDescent="0.35">
      <c r="A7" s="5"/>
      <c r="B7" s="8" t="s">
        <v>6</v>
      </c>
      <c r="C7" s="3" t="s">
        <v>7</v>
      </c>
      <c r="D7" s="5" t="s">
        <v>8</v>
      </c>
      <c r="E7" s="5" t="s">
        <v>13</v>
      </c>
      <c r="F7" s="5" t="s">
        <v>14</v>
      </c>
      <c r="G7" s="5" t="s">
        <v>15</v>
      </c>
      <c r="H7" s="9" t="s">
        <v>12</v>
      </c>
      <c r="I7" s="5" t="s">
        <v>9</v>
      </c>
      <c r="J7" s="5" t="s">
        <v>10</v>
      </c>
      <c r="K7" s="5" t="s">
        <v>16</v>
      </c>
    </row>
    <row r="8" spans="1:11" s="6" customFormat="1" ht="19.5" thickBot="1" x14ac:dyDescent="0.35">
      <c r="A8" s="11">
        <v>1</v>
      </c>
      <c r="B8" s="12" t="s">
        <v>19</v>
      </c>
      <c r="C8" s="13" t="s">
        <v>20</v>
      </c>
      <c r="D8" s="14">
        <v>3780</v>
      </c>
      <c r="E8" s="15">
        <v>37800</v>
      </c>
      <c r="F8" s="15">
        <v>35000</v>
      </c>
      <c r="G8" s="15">
        <v>30000</v>
      </c>
      <c r="H8" s="16">
        <f>ROUND(AVERAGE(E8:G8),2)</f>
        <v>34266.67</v>
      </c>
      <c r="I8" s="17">
        <f>STDEV(E8,F8,G8)</f>
        <v>3951.3710700633183</v>
      </c>
      <c r="J8" s="18">
        <f>I8/H8*100</f>
        <v>11.531237409597486</v>
      </c>
      <c r="K8" s="20">
        <f>ROUND(D8*H8,2)</f>
        <v>129528012.59999999</v>
      </c>
    </row>
    <row r="9" spans="1:11" ht="18" customHeight="1" thickBot="1" x14ac:dyDescent="0.35">
      <c r="A9" s="56" t="s">
        <v>11</v>
      </c>
      <c r="B9" s="57"/>
      <c r="C9" s="57"/>
      <c r="D9" s="57"/>
      <c r="E9" s="57"/>
      <c r="F9" s="57"/>
      <c r="G9" s="57"/>
      <c r="H9" s="57"/>
      <c r="I9" s="57"/>
      <c r="J9" s="58"/>
      <c r="K9" s="19">
        <f>SUM(K8:K8)</f>
        <v>129528012.59999999</v>
      </c>
    </row>
    <row r="10" spans="1:11" ht="18.75" customHeight="1" x14ac:dyDescent="0.3">
      <c r="B10" s="4" t="s">
        <v>21</v>
      </c>
      <c r="C10" s="4"/>
      <c r="D10" s="4"/>
      <c r="E10" s="4"/>
      <c r="F10" s="4"/>
      <c r="G10" s="7"/>
      <c r="H10" s="4"/>
    </row>
    <row r="11" spans="1:11" ht="18.75" customHeight="1" x14ac:dyDescent="0.3">
      <c r="B11" s="4" t="s">
        <v>22</v>
      </c>
      <c r="C11" s="4"/>
      <c r="D11" s="4"/>
      <c r="E11" s="4"/>
      <c r="F11" s="4"/>
      <c r="G11" s="4"/>
      <c r="H11" s="4"/>
    </row>
    <row r="12" spans="1:11" ht="18.75" customHeight="1" x14ac:dyDescent="0.3">
      <c r="B12" s="4" t="s">
        <v>23</v>
      </c>
      <c r="C12" s="4"/>
      <c r="D12" s="4"/>
      <c r="E12" s="4"/>
      <c r="F12" s="4"/>
      <c r="G12" s="4"/>
      <c r="H12" s="10"/>
      <c r="I12" s="10"/>
    </row>
    <row r="13" spans="1:11" ht="18.75" customHeight="1" x14ac:dyDescent="0.3">
      <c r="B13" s="4" t="s">
        <v>24</v>
      </c>
      <c r="C13" s="4"/>
      <c r="D13" s="4"/>
      <c r="E13" s="4"/>
      <c r="F13" s="4"/>
      <c r="G13" s="4"/>
      <c r="H13" s="10"/>
      <c r="I13" s="10"/>
    </row>
    <row r="14" spans="1:11" ht="18.75" customHeight="1" x14ac:dyDescent="0.3">
      <c r="B14" s="4"/>
      <c r="C14" s="4"/>
      <c r="D14" s="4"/>
      <c r="E14" s="4"/>
      <c r="F14" s="4"/>
      <c r="G14" s="4"/>
    </row>
    <row r="15" spans="1:11" ht="18.75" customHeight="1" x14ac:dyDescent="0.3">
      <c r="A15" s="24" t="s">
        <v>25</v>
      </c>
      <c r="C15" s="4"/>
      <c r="D15" s="4"/>
      <c r="E15" s="21"/>
      <c r="F15" s="4"/>
      <c r="G15" s="4"/>
    </row>
    <row r="16" spans="1:11" s="22" customFormat="1" ht="93.75" x14ac:dyDescent="0.3">
      <c r="A16" s="23"/>
      <c r="B16" s="25" t="s">
        <v>6</v>
      </c>
      <c r="C16" s="23" t="s">
        <v>7</v>
      </c>
      <c r="D16" s="23" t="s">
        <v>8</v>
      </c>
      <c r="E16" s="23" t="s">
        <v>15</v>
      </c>
      <c r="F16" s="23" t="s">
        <v>16</v>
      </c>
    </row>
    <row r="17" spans="1:7" s="22" customFormat="1" ht="18.75" customHeight="1" x14ac:dyDescent="0.3">
      <c r="A17" s="26">
        <v>1</v>
      </c>
      <c r="B17" s="27" t="s">
        <v>19</v>
      </c>
      <c r="C17" s="28" t="s">
        <v>20</v>
      </c>
      <c r="D17" s="29">
        <v>3780</v>
      </c>
      <c r="E17" s="30">
        <v>30000</v>
      </c>
      <c r="F17" s="31">
        <f>ROUND(D17*E17,2)</f>
        <v>113400000</v>
      </c>
    </row>
    <row r="18" spans="1:7" s="22" customFormat="1" ht="18.75" customHeight="1" x14ac:dyDescent="0.3">
      <c r="A18" s="49" t="s">
        <v>11</v>
      </c>
      <c r="B18" s="50"/>
      <c r="C18" s="50"/>
      <c r="D18" s="50"/>
      <c r="E18" s="51"/>
      <c r="F18" s="32">
        <f>SUM(F17:F17)</f>
        <v>113400000</v>
      </c>
    </row>
    <row r="19" spans="1:7" s="22" customFormat="1" ht="18.75" customHeight="1" x14ac:dyDescent="0.3">
      <c r="B19" s="4"/>
      <c r="C19" s="4"/>
      <c r="D19" s="4"/>
      <c r="E19" s="21"/>
      <c r="F19" s="4"/>
      <c r="G19" s="4"/>
    </row>
  </sheetData>
  <mergeCells count="12">
    <mergeCell ref="A18:E18"/>
    <mergeCell ref="A5:B5"/>
    <mergeCell ref="C5:K5"/>
    <mergeCell ref="A6:K6"/>
    <mergeCell ref="A9:J9"/>
    <mergeCell ref="A4:B4"/>
    <mergeCell ref="C4:K4"/>
    <mergeCell ref="A1:J1"/>
    <mergeCell ref="A2:B2"/>
    <mergeCell ref="C2:K2"/>
    <mergeCell ref="A3:B3"/>
    <mergeCell ref="C3:K3"/>
  </mergeCells>
  <pageMargins left="0" right="0" top="0" bottom="0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минимум</vt:lpstr>
      <vt:lpstr>минимум!Область_печати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Хатунцев Юрий Владимирович</cp:lastModifiedBy>
  <cp:lastPrinted>2022-11-03T10:19:40Z</cp:lastPrinted>
  <dcterms:created xsi:type="dcterms:W3CDTF">2017-07-07T10:59:11Z</dcterms:created>
  <dcterms:modified xsi:type="dcterms:W3CDTF">2022-11-10T12:33:43Z</dcterms:modified>
</cp:coreProperties>
</file>